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'загал'!$A$1:$I$67</definedName>
  </definedNames>
  <calcPr fullCalcOnLoad="1"/>
</workbook>
</file>

<file path=xl/sharedStrings.xml><?xml version="1.0" encoding="utf-8"?>
<sst xmlns="http://schemas.openxmlformats.org/spreadsheetml/2006/main" count="88" uniqueCount="86">
  <si>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</si>
  <si>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</si>
  <si>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</si>
  <si>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</si>
  <si>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</si>
  <si>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</si>
  <si>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</si>
  <si>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</si>
  <si>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</si>
  <si>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</si>
  <si>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</si>
  <si>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</si>
  <si>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</si>
  <si>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</si>
  <si>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</si>
  <si>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</si>
  <si>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</si>
  <si>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</si>
  <si>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</si>
  <si>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</si>
  <si>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</si>
  <si>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</si>
  <si>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</si>
  <si>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</si>
  <si>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</si>
  <si>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</si>
  <si>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</si>
  <si>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</si>
  <si>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</si>
  <si>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</si>
  <si>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</si>
  <si>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</si>
  <si>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</si>
  <si>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</si>
  <si>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</si>
  <si>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</si>
  <si>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</si>
  <si>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</si>
  <si>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</si>
  <si>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</si>
  <si>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</si>
  <si>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</si>
  <si>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</si>
  <si>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</si>
  <si>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</si>
  <si>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</si>
  <si>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</si>
  <si>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</si>
  <si>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</si>
  <si>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</si>
  <si>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</si>
  <si>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</si>
  <si>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Профінансовано станом на 02.03.17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</si>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</sst>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97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4" fontId="3" fillId="0" borderId="10" xfId="81" applyNumberFormat="1" applyFont="1" applyBorder="1">
      <alignment/>
      <protection/>
    </xf>
    <xf numFmtId="4" fontId="0" fillId="0" borderId="0" xfId="81" applyNumberFormat="1" applyFont="1">
      <alignment/>
      <protection/>
    </xf>
    <xf numFmtId="188" fontId="4" fillId="24" borderId="10" xfId="92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1" applyFont="1" applyBorder="1">
      <alignment/>
      <protection/>
    </xf>
    <xf numFmtId="188" fontId="4" fillId="24" borderId="10" xfId="92" applyNumberFormat="1" applyFont="1" applyFill="1" applyBorder="1" applyAlignment="1">
      <alignment horizontal="center" vertical="center"/>
    </xf>
    <xf numFmtId="4" fontId="0" fillId="0" borderId="10" xfId="81" applyNumberFormat="1" applyFont="1" applyBorder="1">
      <alignment/>
      <protection/>
    </xf>
    <xf numFmtId="4" fontId="4" fillId="25" borderId="10" xfId="81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1" applyFont="1" applyBorder="1">
      <alignment/>
      <protection/>
    </xf>
    <xf numFmtId="0" fontId="0" fillId="0" borderId="10" xfId="81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0" fillId="24" borderId="0" xfId="81" applyFont="1" applyFill="1">
      <alignment/>
      <protection/>
    </xf>
    <xf numFmtId="0" fontId="2" fillId="24" borderId="10" xfId="81" applyFont="1" applyFill="1" applyBorder="1">
      <alignment/>
      <protection/>
    </xf>
    <xf numFmtId="4" fontId="4" fillId="24" borderId="10" xfId="81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1" applyNumberFormat="1" applyFont="1" applyBorder="1" applyAlignment="1">
      <alignment horizontal="center"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4" fillId="0" borderId="12" xfId="81" applyFont="1" applyBorder="1" applyAlignment="1">
      <alignment horizontal="center" vertical="center"/>
      <protection/>
    </xf>
    <xf numFmtId="0" fontId="4" fillId="0" borderId="11" xfId="81" applyFont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0" xfId="81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4" fontId="4" fillId="0" borderId="10" xfId="81" applyNumberFormat="1" applyFont="1" applyBorder="1" applyAlignment="1">
      <alignment horizontal="center" wrapText="1"/>
      <protection/>
    </xf>
    <xf numFmtId="188" fontId="4" fillId="0" borderId="10" xfId="81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6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0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9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C16" sqref="AC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16384" width="9.33203125" style="6" customWidth="1"/>
  </cols>
  <sheetData>
    <row r="2" spans="1:7" ht="21" customHeight="1">
      <c r="A2" s="61" t="s">
        <v>8</v>
      </c>
      <c r="B2" s="61"/>
      <c r="C2" s="61"/>
      <c r="D2" s="61"/>
      <c r="E2" s="61"/>
      <c r="F2" s="61"/>
      <c r="G2" s="61"/>
    </row>
    <row r="3" spans="1:7" ht="20.25" customHeight="1">
      <c r="A3" s="62" t="s">
        <v>23</v>
      </c>
      <c r="B3" s="62"/>
      <c r="C3" s="62"/>
      <c r="D3" s="62"/>
      <c r="E3" s="62"/>
      <c r="F3" s="62"/>
      <c r="G3" s="6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63" t="s">
        <v>5</v>
      </c>
      <c r="B5" s="11"/>
      <c r="C5" s="63" t="s">
        <v>10</v>
      </c>
      <c r="D5" s="65" t="s">
        <v>11</v>
      </c>
      <c r="E5" s="65" t="s">
        <v>0</v>
      </c>
      <c r="F5" s="65" t="s">
        <v>1</v>
      </c>
      <c r="G5" s="13" t="s">
        <v>2</v>
      </c>
      <c r="H5" s="65" t="s">
        <v>52</v>
      </c>
      <c r="I5" s="67" t="s">
        <v>22</v>
      </c>
      <c r="J5" s="67" t="s">
        <v>53</v>
      </c>
    </row>
    <row r="6" spans="1:25" ht="35.25" customHeight="1">
      <c r="A6" s="64"/>
      <c r="B6" s="14" t="s">
        <v>6</v>
      </c>
      <c r="C6" s="64"/>
      <c r="D6" s="66"/>
      <c r="E6" s="66"/>
      <c r="F6" s="66"/>
      <c r="G6" s="12" t="s">
        <v>4</v>
      </c>
      <c r="H6" s="66"/>
      <c r="I6" s="68"/>
      <c r="J6" s="68"/>
      <c r="L6" s="73" t="s">
        <v>29</v>
      </c>
      <c r="M6" s="67" t="s">
        <v>30</v>
      </c>
      <c r="N6" s="75" t="s">
        <v>31</v>
      </c>
      <c r="O6" s="67" t="s">
        <v>32</v>
      </c>
      <c r="P6" s="67" t="s">
        <v>33</v>
      </c>
      <c r="Q6" s="67" t="s">
        <v>34</v>
      </c>
      <c r="R6" s="67" t="s">
        <v>35</v>
      </c>
      <c r="S6" s="67" t="s">
        <v>36</v>
      </c>
      <c r="T6" s="67" t="s">
        <v>37</v>
      </c>
      <c r="U6" s="67" t="s">
        <v>38</v>
      </c>
      <c r="V6" s="67" t="s">
        <v>39</v>
      </c>
      <c r="W6" s="67" t="s">
        <v>40</v>
      </c>
      <c r="X6" s="67" t="s">
        <v>41</v>
      </c>
      <c r="Y6" s="67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4"/>
      <c r="M7" s="68"/>
      <c r="N7" s="76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s="15" customFormat="1" ht="19.5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L8" s="45"/>
      <c r="M8" s="45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6343363.05</v>
      </c>
      <c r="I9" s="40">
        <f aca="true" t="shared" si="0" ref="I9:I25">H9/D9*100</f>
        <v>9.151930960618579</v>
      </c>
      <c r="J9" s="46">
        <f>H9/(M9+N9+O9+N26+O26)*100</f>
        <v>34.29670793696536</v>
      </c>
      <c r="K9" s="37"/>
      <c r="L9" s="47">
        <f>H9-(M9+N9)</f>
        <v>-5007436.95</v>
      </c>
      <c r="M9" s="48">
        <f>M10+M18</f>
        <v>5500800</v>
      </c>
      <c r="N9" s="55">
        <f>N10+N18</f>
        <v>5850000</v>
      </c>
      <c r="O9" s="48">
        <f aca="true" t="shared" si="1" ref="O9:X9">O10+O18</f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6343363.05</v>
      </c>
      <c r="I10" s="41">
        <f t="shared" si="0"/>
        <v>9.312452177870428</v>
      </c>
      <c r="J10" s="49">
        <f>H10/(M9+N9+O9)*100</f>
        <v>36.665142941366874</v>
      </c>
      <c r="L10" s="47">
        <f>H10-(M10+N10)</f>
        <v>-3807436.95</v>
      </c>
      <c r="M10" s="24">
        <f>5000800+300000</f>
        <v>5300800</v>
      </c>
      <c r="N10" s="56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70">
        <f>(H11+H13+H14+H15+H16+H17)/(M10+N10+O10)*100</f>
        <v>38.0739457613014</v>
      </c>
      <c r="L11" s="47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2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1"/>
      <c r="L12" s="47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1"/>
      <c r="L13" s="47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71"/>
      <c r="L14" s="47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44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71"/>
      <c r="L15" s="47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1"/>
      <c r="L16" s="47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2"/>
      <c r="L17" s="47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670040.54</v>
      </c>
      <c r="I18" s="42">
        <f t="shared" si="0"/>
        <v>4.047067201410952</v>
      </c>
      <c r="J18" s="70">
        <f>H18/(M18+N18+O18)*100</f>
        <v>27.918355833333337</v>
      </c>
      <c r="L18" s="47">
        <f>H18-(M18+N18)</f>
        <v>-529959.46</v>
      </c>
      <c r="M18" s="24">
        <f>500000-300000</f>
        <v>200000</v>
      </c>
      <c r="N18" s="56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98546.37+11240+118884.28+19983.6</f>
        <v>248654.25</v>
      </c>
      <c r="I19" s="42">
        <f t="shared" si="0"/>
        <v>3.5314738201045572</v>
      </c>
      <c r="J19" s="71"/>
      <c r="L19" s="24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71"/>
      <c r="L20" s="24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71"/>
      <c r="L21" s="24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71"/>
      <c r="L22" s="24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71"/>
      <c r="L23" s="24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71"/>
      <c r="L24" s="24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43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72"/>
      <c r="L25" s="24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45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22">
        <f>H26/(N26+O26)*100</f>
        <v>0</v>
      </c>
      <c r="L26" s="57"/>
      <c r="M26" s="57"/>
      <c r="N26" s="22">
        <f>SUM(N27:N32)</f>
        <v>1194745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SUM(M26:X26)</f>
        <v>1194745</v>
      </c>
      <c r="Z26" s="39">
        <f aca="true" t="shared" si="5" ref="Z26:Z33">Y26-D26</f>
        <v>0</v>
      </c>
    </row>
    <row r="27" spans="1:26" ht="43.5" customHeight="1">
      <c r="A27" s="1"/>
      <c r="B27" s="20"/>
      <c r="C27" s="58" t="s">
        <v>46</v>
      </c>
      <c r="D27" s="24">
        <f aca="true" t="shared" si="6" ref="D27:D32">E27+F27</f>
        <v>134745</v>
      </c>
      <c r="E27" s="26"/>
      <c r="F27" s="24">
        <v>134745</v>
      </c>
      <c r="G27" s="59">
        <f aca="true" t="shared" si="7" ref="G27:G32">F27</f>
        <v>134745</v>
      </c>
      <c r="H27" s="24"/>
      <c r="I27" s="42"/>
      <c r="J27" s="52"/>
      <c r="L27" s="57"/>
      <c r="M27" s="57"/>
      <c r="N27" s="24">
        <v>134745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SUM(M27:X27)</f>
        <v>134745</v>
      </c>
      <c r="Z27" s="39">
        <f t="shared" si="5"/>
        <v>0</v>
      </c>
    </row>
    <row r="28" spans="1:26" ht="58.5" customHeight="1">
      <c r="A28" s="1"/>
      <c r="B28" s="20"/>
      <c r="C28" s="58" t="s">
        <v>47</v>
      </c>
      <c r="D28" s="24">
        <f t="shared" si="6"/>
        <v>150000</v>
      </c>
      <c r="E28" s="26"/>
      <c r="F28" s="24">
        <v>150000</v>
      </c>
      <c r="G28" s="59">
        <f t="shared" si="7"/>
        <v>150000</v>
      </c>
      <c r="H28" s="24"/>
      <c r="I28" s="42"/>
      <c r="J28" s="52"/>
      <c r="L28" s="57"/>
      <c r="M28" s="57"/>
      <c r="N28" s="24">
        <v>150000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 t="shared" si="3"/>
        <v>150000</v>
      </c>
      <c r="Z28" s="39">
        <f t="shared" si="5"/>
        <v>0</v>
      </c>
    </row>
    <row r="29" spans="1:26" ht="58.5" customHeight="1">
      <c r="A29" s="1"/>
      <c r="B29" s="20"/>
      <c r="C29" s="58" t="s">
        <v>48</v>
      </c>
      <c r="D29" s="24">
        <f t="shared" si="6"/>
        <v>150000</v>
      </c>
      <c r="E29" s="26"/>
      <c r="F29" s="24">
        <v>150000</v>
      </c>
      <c r="G29" s="59">
        <f t="shared" si="7"/>
        <v>150000</v>
      </c>
      <c r="H29" s="24"/>
      <c r="I29" s="42"/>
      <c r="J29" s="52"/>
      <c r="L29" s="57"/>
      <c r="M29" s="57"/>
      <c r="N29" s="24">
        <v>150000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>
        <f t="shared" si="3"/>
        <v>150000</v>
      </c>
      <c r="Z29" s="39">
        <f t="shared" si="5"/>
        <v>0</v>
      </c>
    </row>
    <row r="30" spans="1:26" ht="41.25" customHeight="1">
      <c r="A30" s="1"/>
      <c r="B30" s="20"/>
      <c r="C30" s="58" t="s">
        <v>49</v>
      </c>
      <c r="D30" s="24">
        <f t="shared" si="6"/>
        <v>70000</v>
      </c>
      <c r="E30" s="26"/>
      <c r="F30" s="24">
        <v>70000</v>
      </c>
      <c r="G30" s="59">
        <f t="shared" si="7"/>
        <v>70000</v>
      </c>
      <c r="H30" s="24"/>
      <c r="I30" s="42"/>
      <c r="J30" s="52"/>
      <c r="L30" s="57"/>
      <c r="M30" s="57"/>
      <c r="N30" s="24">
        <v>70000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2">
        <f t="shared" si="3"/>
        <v>70000</v>
      </c>
      <c r="Z30" s="39">
        <f t="shared" si="5"/>
        <v>0</v>
      </c>
    </row>
    <row r="31" spans="1:26" ht="47.25" customHeight="1">
      <c r="A31" s="1"/>
      <c r="B31" s="20"/>
      <c r="C31" s="58" t="s">
        <v>50</v>
      </c>
      <c r="D31" s="24">
        <f t="shared" si="6"/>
        <v>240000</v>
      </c>
      <c r="E31" s="26"/>
      <c r="F31" s="24">
        <v>240000</v>
      </c>
      <c r="G31" s="59">
        <f t="shared" si="7"/>
        <v>240000</v>
      </c>
      <c r="H31" s="24"/>
      <c r="I31" s="42"/>
      <c r="J31" s="52"/>
      <c r="L31" s="57"/>
      <c r="M31" s="57"/>
      <c r="N31" s="24">
        <v>240000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2">
        <f t="shared" si="3"/>
        <v>240000</v>
      </c>
      <c r="Z31" s="39">
        <f t="shared" si="5"/>
        <v>0</v>
      </c>
    </row>
    <row r="32" spans="1:26" ht="45" customHeight="1">
      <c r="A32" s="1"/>
      <c r="B32" s="20"/>
      <c r="C32" s="58" t="s">
        <v>51</v>
      </c>
      <c r="D32" s="24">
        <f t="shared" si="6"/>
        <v>450000</v>
      </c>
      <c r="E32" s="26"/>
      <c r="F32" s="24">
        <v>450000</v>
      </c>
      <c r="G32" s="59">
        <f t="shared" si="7"/>
        <v>450000</v>
      </c>
      <c r="H32" s="24"/>
      <c r="I32" s="42"/>
      <c r="J32" s="52"/>
      <c r="L32" s="57"/>
      <c r="M32" s="57"/>
      <c r="N32" s="24">
        <v>450000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>
        <f t="shared" si="3"/>
        <v>450000</v>
      </c>
      <c r="Z32" s="39">
        <f t="shared" si="5"/>
        <v>0</v>
      </c>
    </row>
    <row r="33" spans="1:26" ht="36" customHeight="1">
      <c r="A33" s="69" t="s">
        <v>54</v>
      </c>
      <c r="B33" s="69"/>
      <c r="C33" s="69"/>
      <c r="D33" s="69"/>
      <c r="E33" s="69"/>
      <c r="F33" s="69"/>
      <c r="G33" s="69"/>
      <c r="H33" s="69"/>
      <c r="I33" s="69"/>
      <c r="J33" s="69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22"/>
      <c r="Z33" s="39">
        <f t="shared" si="5"/>
        <v>0</v>
      </c>
    </row>
    <row r="34" spans="1:26" ht="18.75">
      <c r="A34" s="16">
        <v>2</v>
      </c>
      <c r="B34" s="17"/>
      <c r="C34" s="18" t="s">
        <v>25</v>
      </c>
      <c r="D34" s="19">
        <f>D35</f>
        <v>135102000</v>
      </c>
      <c r="E34" s="19"/>
      <c r="F34" s="19">
        <f>F35</f>
        <v>135102000</v>
      </c>
      <c r="G34" s="19">
        <f>G35</f>
        <v>135102000</v>
      </c>
      <c r="H34" s="19">
        <f>H35</f>
        <v>1303449</v>
      </c>
      <c r="I34" s="40">
        <f>H34/D34*100</f>
        <v>0.9647888262201892</v>
      </c>
      <c r="J34" s="40">
        <f>H34/(N34+O34)*100</f>
        <v>4.201980650755461</v>
      </c>
      <c r="K34" s="37"/>
      <c r="L34" s="47">
        <f>H34-(M34+N34)</f>
        <v>-296551</v>
      </c>
      <c r="M34" s="48">
        <f>SUM(M35:M66)</f>
        <v>0</v>
      </c>
      <c r="N34" s="48">
        <f aca="true" t="shared" si="8" ref="N34:X34">SUM(N35:N66)</f>
        <v>1600000</v>
      </c>
      <c r="O34" s="48">
        <f t="shared" si="8"/>
        <v>29419871.54</v>
      </c>
      <c r="P34" s="48">
        <f t="shared" si="8"/>
        <v>3300000</v>
      </c>
      <c r="Q34" s="48">
        <f t="shared" si="8"/>
        <v>3129200</v>
      </c>
      <c r="R34" s="48">
        <f t="shared" si="8"/>
        <v>2379528.46</v>
      </c>
      <c r="S34" s="48">
        <f t="shared" si="8"/>
        <v>20027595</v>
      </c>
      <c r="T34" s="48">
        <f t="shared" si="8"/>
        <v>19374605</v>
      </c>
      <c r="U34" s="48">
        <f t="shared" si="8"/>
        <v>11189435</v>
      </c>
      <c r="V34" s="48">
        <f t="shared" si="8"/>
        <v>11539200</v>
      </c>
      <c r="W34" s="48">
        <f t="shared" si="8"/>
        <v>17927365</v>
      </c>
      <c r="X34" s="48">
        <f t="shared" si="8"/>
        <v>15215200</v>
      </c>
      <c r="Y34" s="48">
        <f>SUM(Y35:Y66)</f>
        <v>135102000</v>
      </c>
      <c r="Z34" s="39">
        <f>Y34-D34</f>
        <v>0</v>
      </c>
    </row>
    <row r="35" spans="1:25" ht="21" customHeight="1">
      <c r="A35" s="60"/>
      <c r="B35" s="60"/>
      <c r="C35" s="21" t="s">
        <v>45</v>
      </c>
      <c r="D35" s="77">
        <f>SUM(D36:D66)</f>
        <v>135102000</v>
      </c>
      <c r="E35" s="77"/>
      <c r="F35" s="77">
        <f>SUM(F36:F66)</f>
        <v>135102000</v>
      </c>
      <c r="G35" s="77">
        <f>SUM(G36:G66)</f>
        <v>135102000</v>
      </c>
      <c r="H35" s="77">
        <f>SUM(H36:H66)</f>
        <v>1303449</v>
      </c>
      <c r="I35" s="78">
        <f>H35/D35*100</f>
        <v>0.9647888262201892</v>
      </c>
      <c r="J35" s="40">
        <f>H35/(N34+O34)*100</f>
        <v>4.201980650755461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22"/>
    </row>
    <row r="36" spans="1:26" ht="26.25" customHeight="1">
      <c r="A36" s="1"/>
      <c r="B36" s="20"/>
      <c r="C36" s="79" t="s">
        <v>55</v>
      </c>
      <c r="D36" s="80">
        <f>F36</f>
        <v>900000</v>
      </c>
      <c r="E36" s="26"/>
      <c r="F36" s="80">
        <f>G36</f>
        <v>900000</v>
      </c>
      <c r="G36" s="80">
        <v>900000</v>
      </c>
      <c r="H36" s="24"/>
      <c r="I36" s="42"/>
      <c r="J36" s="81" t="e">
        <f>H36/(N36+O36)*100</f>
        <v>#DIV/0!</v>
      </c>
      <c r="L36" s="57"/>
      <c r="M36" s="57"/>
      <c r="N36" s="57"/>
      <c r="O36" s="57"/>
      <c r="P36" s="57"/>
      <c r="Q36" s="57"/>
      <c r="R36" s="57"/>
      <c r="S36" s="57"/>
      <c r="T36" s="57">
        <v>50000</v>
      </c>
      <c r="U36" s="57"/>
      <c r="V36" s="57">
        <v>400000</v>
      </c>
      <c r="W36" s="57">
        <v>450000</v>
      </c>
      <c r="X36" s="57"/>
      <c r="Y36" s="22">
        <f>SUM(M36:X36)</f>
        <v>900000</v>
      </c>
      <c r="Z36" s="39">
        <f>Y36-D36</f>
        <v>0</v>
      </c>
    </row>
    <row r="37" spans="1:26" ht="26.25" customHeight="1">
      <c r="A37" s="1"/>
      <c r="B37" s="20"/>
      <c r="C37" s="79" t="s">
        <v>56</v>
      </c>
      <c r="D37" s="80">
        <f aca="true" t="shared" si="9" ref="D37:D66">F37</f>
        <v>11000000</v>
      </c>
      <c r="E37" s="26"/>
      <c r="F37" s="80">
        <f aca="true" t="shared" si="10" ref="F37:F66">G37</f>
        <v>11000000</v>
      </c>
      <c r="G37" s="80">
        <v>11000000</v>
      </c>
      <c r="H37" s="24"/>
      <c r="I37" s="42"/>
      <c r="J37" s="81" t="e">
        <f aca="true" t="shared" si="11" ref="J37:J66">H37/(N37+O37)*100</f>
        <v>#DIV/0!</v>
      </c>
      <c r="L37" s="57"/>
      <c r="M37" s="57"/>
      <c r="N37" s="57"/>
      <c r="O37" s="57"/>
      <c r="P37" s="57"/>
      <c r="Q37" s="57"/>
      <c r="R37" s="57"/>
      <c r="S37" s="57">
        <v>200000</v>
      </c>
      <c r="T37" s="57"/>
      <c r="U37" s="57">
        <v>5400000</v>
      </c>
      <c r="V37" s="57"/>
      <c r="W37" s="57">
        <v>2700000</v>
      </c>
      <c r="X37" s="57">
        <v>2700000</v>
      </c>
      <c r="Y37" s="22">
        <f aca="true" t="shared" si="12" ref="Y37:Y66">SUM(M37:X37)</f>
        <v>11000000</v>
      </c>
      <c r="Z37" s="39">
        <f aca="true" t="shared" si="13" ref="Z37:Z67">Y37-D37</f>
        <v>0</v>
      </c>
    </row>
    <row r="38" spans="1:26" ht="30" customHeight="1">
      <c r="A38" s="1"/>
      <c r="B38" s="20"/>
      <c r="C38" s="79" t="s">
        <v>57</v>
      </c>
      <c r="D38" s="80">
        <f t="shared" si="9"/>
        <v>500000</v>
      </c>
      <c r="E38" s="26"/>
      <c r="F38" s="80">
        <f t="shared" si="10"/>
        <v>500000</v>
      </c>
      <c r="G38" s="80">
        <v>500000</v>
      </c>
      <c r="H38" s="24"/>
      <c r="I38" s="42"/>
      <c r="J38" s="81" t="e">
        <f t="shared" si="11"/>
        <v>#DIV/0!</v>
      </c>
      <c r="L38" s="57"/>
      <c r="M38" s="57"/>
      <c r="N38" s="57"/>
      <c r="O38" s="57"/>
      <c r="P38" s="57"/>
      <c r="Q38" s="57"/>
      <c r="R38" s="57"/>
      <c r="S38" s="57"/>
      <c r="T38" s="57">
        <v>250000</v>
      </c>
      <c r="U38" s="57">
        <v>250000</v>
      </c>
      <c r="V38" s="57"/>
      <c r="W38" s="57"/>
      <c r="X38" s="57"/>
      <c r="Y38" s="22">
        <f t="shared" si="12"/>
        <v>500000</v>
      </c>
      <c r="Z38" s="39">
        <f t="shared" si="13"/>
        <v>0</v>
      </c>
    </row>
    <row r="39" spans="1:26" ht="28.5" customHeight="1">
      <c r="A39" s="1"/>
      <c r="B39" s="20"/>
      <c r="C39" s="79" t="s">
        <v>58</v>
      </c>
      <c r="D39" s="80">
        <f t="shared" si="9"/>
        <v>1000000</v>
      </c>
      <c r="E39" s="26"/>
      <c r="F39" s="80">
        <f t="shared" si="10"/>
        <v>1000000</v>
      </c>
      <c r="G39" s="80">
        <v>1000000</v>
      </c>
      <c r="H39" s="24"/>
      <c r="I39" s="42"/>
      <c r="J39" s="81" t="e">
        <f t="shared" si="11"/>
        <v>#DIV/0!</v>
      </c>
      <c r="L39" s="57"/>
      <c r="M39" s="57"/>
      <c r="N39" s="57"/>
      <c r="O39" s="57"/>
      <c r="P39" s="57"/>
      <c r="Q39" s="57"/>
      <c r="R39" s="57"/>
      <c r="S39" s="57"/>
      <c r="T39" s="57"/>
      <c r="U39" s="57">
        <v>500000</v>
      </c>
      <c r="V39" s="57"/>
      <c r="W39" s="57"/>
      <c r="X39" s="57">
        <v>500000</v>
      </c>
      <c r="Y39" s="22">
        <f t="shared" si="12"/>
        <v>1000000</v>
      </c>
      <c r="Z39" s="39">
        <f t="shared" si="13"/>
        <v>0</v>
      </c>
    </row>
    <row r="40" spans="1:26" ht="24.75" customHeight="1">
      <c r="A40" s="1"/>
      <c r="B40" s="20"/>
      <c r="C40" s="79" t="s">
        <v>59</v>
      </c>
      <c r="D40" s="80">
        <f t="shared" si="9"/>
        <v>500000</v>
      </c>
      <c r="E40" s="26"/>
      <c r="F40" s="80">
        <f t="shared" si="10"/>
        <v>500000</v>
      </c>
      <c r="G40" s="80">
        <v>500000</v>
      </c>
      <c r="H40" s="24"/>
      <c r="I40" s="42"/>
      <c r="J40" s="81" t="e">
        <f t="shared" si="11"/>
        <v>#DIV/0!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>
        <v>250000</v>
      </c>
      <c r="X40" s="57">
        <v>250000</v>
      </c>
      <c r="Y40" s="22">
        <f t="shared" si="12"/>
        <v>500000</v>
      </c>
      <c r="Z40" s="39">
        <f t="shared" si="13"/>
        <v>0</v>
      </c>
    </row>
    <row r="41" spans="1:26" ht="24.75" customHeight="1">
      <c r="A41" s="1"/>
      <c r="B41" s="20"/>
      <c r="C41" s="79" t="s">
        <v>60</v>
      </c>
      <c r="D41" s="80">
        <f t="shared" si="9"/>
        <v>8750000</v>
      </c>
      <c r="E41" s="26"/>
      <c r="F41" s="80">
        <f t="shared" si="10"/>
        <v>8750000</v>
      </c>
      <c r="G41" s="80">
        <v>8750000</v>
      </c>
      <c r="H41" s="24"/>
      <c r="I41" s="42"/>
      <c r="J41" s="81">
        <f t="shared" si="11"/>
        <v>0</v>
      </c>
      <c r="L41" s="57"/>
      <c r="M41" s="57"/>
      <c r="N41" s="57"/>
      <c r="O41" s="57">
        <v>4375000</v>
      </c>
      <c r="P41" s="57"/>
      <c r="Q41" s="57"/>
      <c r="R41" s="57"/>
      <c r="S41" s="57">
        <v>2000000</v>
      </c>
      <c r="T41" s="57">
        <v>2375000</v>
      </c>
      <c r="U41" s="57"/>
      <c r="V41" s="57"/>
      <c r="W41" s="57"/>
      <c r="X41" s="57"/>
      <c r="Y41" s="22">
        <f t="shared" si="12"/>
        <v>8750000</v>
      </c>
      <c r="Z41" s="39">
        <f t="shared" si="13"/>
        <v>0</v>
      </c>
    </row>
    <row r="42" spans="1:26" ht="26.25" customHeight="1">
      <c r="A42" s="1"/>
      <c r="B42" s="20"/>
      <c r="C42" s="79" t="s">
        <v>61</v>
      </c>
      <c r="D42" s="80">
        <f t="shared" si="9"/>
        <v>8600000</v>
      </c>
      <c r="E42" s="26"/>
      <c r="F42" s="80">
        <f t="shared" si="10"/>
        <v>8600000</v>
      </c>
      <c r="G42" s="80">
        <v>8600000</v>
      </c>
      <c r="H42" s="24"/>
      <c r="I42" s="42"/>
      <c r="J42" s="81">
        <f t="shared" si="11"/>
        <v>0</v>
      </c>
      <c r="L42" s="57"/>
      <c r="M42" s="57"/>
      <c r="N42" s="57"/>
      <c r="O42" s="57">
        <v>4300000</v>
      </c>
      <c r="P42" s="57"/>
      <c r="Q42" s="57"/>
      <c r="R42" s="57"/>
      <c r="S42" s="57">
        <v>2000000</v>
      </c>
      <c r="T42" s="57">
        <v>2300000</v>
      </c>
      <c r="U42" s="57"/>
      <c r="V42" s="57"/>
      <c r="W42" s="57"/>
      <c r="X42" s="57"/>
      <c r="Y42" s="22">
        <f t="shared" si="12"/>
        <v>8600000</v>
      </c>
      <c r="Z42" s="39">
        <f t="shared" si="13"/>
        <v>0</v>
      </c>
    </row>
    <row r="43" spans="1:26" ht="26.25" customHeight="1">
      <c r="A43" s="1"/>
      <c r="B43" s="20"/>
      <c r="C43" s="79" t="s">
        <v>62</v>
      </c>
      <c r="D43" s="80">
        <f t="shared" si="9"/>
        <v>5000000</v>
      </c>
      <c r="E43" s="26"/>
      <c r="F43" s="80">
        <f t="shared" si="10"/>
        <v>5000000</v>
      </c>
      <c r="G43" s="80">
        <v>5000000</v>
      </c>
      <c r="H43" s="24"/>
      <c r="I43" s="42"/>
      <c r="J43" s="81" t="e">
        <f t="shared" si="11"/>
        <v>#DIV/0!</v>
      </c>
      <c r="L43" s="57"/>
      <c r="M43" s="57"/>
      <c r="N43" s="57"/>
      <c r="O43" s="57"/>
      <c r="P43" s="57"/>
      <c r="Q43" s="57"/>
      <c r="R43" s="57"/>
      <c r="S43" s="57">
        <v>350000</v>
      </c>
      <c r="T43" s="57">
        <v>350000</v>
      </c>
      <c r="U43" s="57"/>
      <c r="V43" s="57">
        <v>2150000</v>
      </c>
      <c r="W43" s="57">
        <v>2150000</v>
      </c>
      <c r="X43" s="57"/>
      <c r="Y43" s="22">
        <f t="shared" si="12"/>
        <v>5000000</v>
      </c>
      <c r="Z43" s="39">
        <f t="shared" si="13"/>
        <v>0</v>
      </c>
    </row>
    <row r="44" spans="1:26" ht="24" customHeight="1">
      <c r="A44" s="1"/>
      <c r="B44" s="20"/>
      <c r="C44" s="79" t="s">
        <v>63</v>
      </c>
      <c r="D44" s="80">
        <f t="shared" si="9"/>
        <v>7700000</v>
      </c>
      <c r="E44" s="26"/>
      <c r="F44" s="80">
        <f t="shared" si="10"/>
        <v>7700000</v>
      </c>
      <c r="G44" s="80">
        <v>7700000</v>
      </c>
      <c r="H44" s="24"/>
      <c r="I44" s="42"/>
      <c r="J44" s="81" t="e">
        <f t="shared" si="11"/>
        <v>#DIV/0!</v>
      </c>
      <c r="L44" s="57"/>
      <c r="M44" s="57"/>
      <c r="N44" s="57"/>
      <c r="O44" s="57"/>
      <c r="P44" s="57"/>
      <c r="Q44" s="57"/>
      <c r="R44" s="57"/>
      <c r="S44" s="57">
        <v>150000</v>
      </c>
      <c r="T44" s="57"/>
      <c r="U44" s="57">
        <v>3775000</v>
      </c>
      <c r="V44" s="57"/>
      <c r="W44" s="57">
        <v>714800</v>
      </c>
      <c r="X44" s="57">
        <v>3060200</v>
      </c>
      <c r="Y44" s="22">
        <f t="shared" si="12"/>
        <v>7700000</v>
      </c>
      <c r="Z44" s="39">
        <f t="shared" si="13"/>
        <v>0</v>
      </c>
    </row>
    <row r="45" spans="1:26" ht="21" customHeight="1">
      <c r="A45" s="1"/>
      <c r="B45" s="20"/>
      <c r="C45" s="79" t="s">
        <v>64</v>
      </c>
      <c r="D45" s="80">
        <f t="shared" si="9"/>
        <v>1000000</v>
      </c>
      <c r="E45" s="26"/>
      <c r="F45" s="80">
        <f t="shared" si="10"/>
        <v>1000000</v>
      </c>
      <c r="G45" s="80">
        <v>1000000</v>
      </c>
      <c r="H45" s="24"/>
      <c r="I45" s="42"/>
      <c r="J45" s="81" t="e">
        <f t="shared" si="11"/>
        <v>#DIV/0!</v>
      </c>
      <c r="L45" s="57"/>
      <c r="M45" s="57"/>
      <c r="N45" s="57"/>
      <c r="O45" s="57"/>
      <c r="P45" s="57"/>
      <c r="Q45" s="57"/>
      <c r="R45" s="57"/>
      <c r="S45" s="57"/>
      <c r="T45" s="57"/>
      <c r="U45" s="57">
        <v>300000</v>
      </c>
      <c r="V45" s="57"/>
      <c r="W45" s="57">
        <v>700000</v>
      </c>
      <c r="X45" s="57"/>
      <c r="Y45" s="22">
        <f t="shared" si="12"/>
        <v>1000000</v>
      </c>
      <c r="Z45" s="39">
        <f t="shared" si="13"/>
        <v>0</v>
      </c>
    </row>
    <row r="46" spans="1:26" ht="24" customHeight="1">
      <c r="A46" s="1"/>
      <c r="B46" s="20"/>
      <c r="C46" s="79" t="s">
        <v>65</v>
      </c>
      <c r="D46" s="80">
        <f t="shared" si="9"/>
        <v>500000</v>
      </c>
      <c r="E46" s="26"/>
      <c r="F46" s="80">
        <f t="shared" si="10"/>
        <v>500000</v>
      </c>
      <c r="G46" s="80">
        <v>500000</v>
      </c>
      <c r="H46" s="24"/>
      <c r="I46" s="42"/>
      <c r="J46" s="81" t="e">
        <f t="shared" si="11"/>
        <v>#DIV/0!</v>
      </c>
      <c r="L46" s="57"/>
      <c r="M46" s="57"/>
      <c r="N46" s="57"/>
      <c r="O46" s="57"/>
      <c r="P46" s="57"/>
      <c r="Q46" s="57"/>
      <c r="R46" s="57"/>
      <c r="S46" s="57"/>
      <c r="T46" s="57"/>
      <c r="U46" s="57">
        <v>250000</v>
      </c>
      <c r="V46" s="57"/>
      <c r="W46" s="57">
        <v>250000</v>
      </c>
      <c r="X46" s="57"/>
      <c r="Y46" s="22">
        <f t="shared" si="12"/>
        <v>500000</v>
      </c>
      <c r="Z46" s="39">
        <f t="shared" si="13"/>
        <v>0</v>
      </c>
    </row>
    <row r="47" spans="1:26" ht="24.75" customHeight="1">
      <c r="A47" s="1"/>
      <c r="B47" s="20"/>
      <c r="C47" s="79" t="s">
        <v>66</v>
      </c>
      <c r="D47" s="80">
        <f t="shared" si="9"/>
        <v>5000000</v>
      </c>
      <c r="E47" s="26"/>
      <c r="F47" s="80">
        <f t="shared" si="10"/>
        <v>5000000</v>
      </c>
      <c r="G47" s="80">
        <v>5000000</v>
      </c>
      <c r="H47" s="24"/>
      <c r="I47" s="42"/>
      <c r="J47" s="81" t="e">
        <f t="shared" si="11"/>
        <v>#DIV/0!</v>
      </c>
      <c r="L47" s="57"/>
      <c r="M47" s="57"/>
      <c r="N47" s="57"/>
      <c r="O47" s="57"/>
      <c r="P47" s="57"/>
      <c r="Q47" s="57"/>
      <c r="R47" s="57"/>
      <c r="S47" s="57">
        <v>2500000</v>
      </c>
      <c r="T47" s="57"/>
      <c r="U47" s="57">
        <v>114435</v>
      </c>
      <c r="V47" s="57"/>
      <c r="W47" s="57">
        <v>2385565</v>
      </c>
      <c r="X47" s="57"/>
      <c r="Y47" s="22">
        <f t="shared" si="12"/>
        <v>5000000</v>
      </c>
      <c r="Z47" s="39">
        <f t="shared" si="13"/>
        <v>0</v>
      </c>
    </row>
    <row r="48" spans="1:26" ht="22.5" customHeight="1">
      <c r="A48" s="1"/>
      <c r="B48" s="20"/>
      <c r="C48" s="79" t="s">
        <v>67</v>
      </c>
      <c r="D48" s="80">
        <f t="shared" si="9"/>
        <v>500000</v>
      </c>
      <c r="E48" s="26"/>
      <c r="F48" s="80">
        <f t="shared" si="10"/>
        <v>500000</v>
      </c>
      <c r="G48" s="80">
        <v>500000</v>
      </c>
      <c r="H48" s="24"/>
      <c r="I48" s="42"/>
      <c r="J48" s="81" t="e">
        <f t="shared" si="11"/>
        <v>#DIV/0!</v>
      </c>
      <c r="L48" s="57"/>
      <c r="M48" s="57"/>
      <c r="N48" s="57"/>
      <c r="O48" s="57"/>
      <c r="P48" s="57"/>
      <c r="Q48" s="57"/>
      <c r="R48" s="57"/>
      <c r="S48" s="57"/>
      <c r="T48" s="57">
        <v>500000</v>
      </c>
      <c r="U48" s="57"/>
      <c r="V48" s="57"/>
      <c r="W48" s="57"/>
      <c r="X48" s="57"/>
      <c r="Y48" s="22">
        <f t="shared" si="12"/>
        <v>500000</v>
      </c>
      <c r="Z48" s="39">
        <f t="shared" si="13"/>
        <v>0</v>
      </c>
    </row>
    <row r="49" spans="1:26" ht="26.25" customHeight="1">
      <c r="A49" s="1"/>
      <c r="B49" s="20"/>
      <c r="C49" s="79" t="s">
        <v>68</v>
      </c>
      <c r="D49" s="80">
        <f t="shared" si="9"/>
        <v>1000000</v>
      </c>
      <c r="E49" s="26"/>
      <c r="F49" s="80">
        <f t="shared" si="10"/>
        <v>1000000</v>
      </c>
      <c r="G49" s="80">
        <v>1000000</v>
      </c>
      <c r="H49" s="24"/>
      <c r="I49" s="42"/>
      <c r="J49" s="81" t="e">
        <f t="shared" si="11"/>
        <v>#DIV/0!</v>
      </c>
      <c r="L49" s="57"/>
      <c r="M49" s="57"/>
      <c r="N49" s="57"/>
      <c r="O49" s="57"/>
      <c r="P49" s="57"/>
      <c r="Q49" s="57">
        <v>500000</v>
      </c>
      <c r="R49" s="57"/>
      <c r="S49" s="57"/>
      <c r="T49" s="57">
        <v>500000</v>
      </c>
      <c r="U49" s="57"/>
      <c r="V49" s="57"/>
      <c r="W49" s="57"/>
      <c r="X49" s="57"/>
      <c r="Y49" s="22">
        <f t="shared" si="12"/>
        <v>1000000</v>
      </c>
      <c r="Z49" s="39">
        <f t="shared" si="13"/>
        <v>0</v>
      </c>
    </row>
    <row r="50" spans="1:26" ht="27.75" customHeight="1">
      <c r="A50" s="1"/>
      <c r="B50" s="20"/>
      <c r="C50" s="79" t="s">
        <v>69</v>
      </c>
      <c r="D50" s="80">
        <f t="shared" si="9"/>
        <v>1810000</v>
      </c>
      <c r="E50" s="26"/>
      <c r="F50" s="80">
        <f t="shared" si="10"/>
        <v>1810000</v>
      </c>
      <c r="G50" s="80">
        <v>1810000</v>
      </c>
      <c r="H50" s="24"/>
      <c r="I50" s="42"/>
      <c r="J50" s="81" t="e">
        <f t="shared" si="11"/>
        <v>#DIV/0!</v>
      </c>
      <c r="L50" s="57"/>
      <c r="M50" s="57"/>
      <c r="N50" s="57"/>
      <c r="O50" s="57"/>
      <c r="P50" s="57"/>
      <c r="Q50" s="57"/>
      <c r="R50" s="57"/>
      <c r="S50" s="57"/>
      <c r="T50" s="57">
        <v>100000</v>
      </c>
      <c r="U50" s="57"/>
      <c r="V50" s="57"/>
      <c r="W50" s="57">
        <v>855000</v>
      </c>
      <c r="X50" s="57">
        <v>855000</v>
      </c>
      <c r="Y50" s="22">
        <f t="shared" si="12"/>
        <v>1810000</v>
      </c>
      <c r="Z50" s="39">
        <f t="shared" si="13"/>
        <v>0</v>
      </c>
    </row>
    <row r="51" spans="1:26" ht="27.75" customHeight="1">
      <c r="A51" s="1"/>
      <c r="B51" s="20"/>
      <c r="C51" s="79" t="s">
        <v>70</v>
      </c>
      <c r="D51" s="80">
        <f t="shared" si="9"/>
        <v>27000000</v>
      </c>
      <c r="E51" s="26"/>
      <c r="F51" s="80">
        <f t="shared" si="10"/>
        <v>27000000</v>
      </c>
      <c r="G51" s="80">
        <v>27000000</v>
      </c>
      <c r="H51" s="24"/>
      <c r="I51" s="42"/>
      <c r="J51" s="81">
        <f t="shared" si="11"/>
        <v>0</v>
      </c>
      <c r="L51" s="57"/>
      <c r="M51" s="57"/>
      <c r="N51" s="57"/>
      <c r="O51" s="57">
        <v>13500000</v>
      </c>
      <c r="P51" s="57"/>
      <c r="Q51" s="57"/>
      <c r="R51" s="57"/>
      <c r="S51" s="57">
        <v>6750000</v>
      </c>
      <c r="T51" s="57">
        <v>6750000</v>
      </c>
      <c r="U51" s="57"/>
      <c r="V51" s="57"/>
      <c r="W51" s="57"/>
      <c r="X51" s="57"/>
      <c r="Y51" s="22">
        <f t="shared" si="12"/>
        <v>27000000</v>
      </c>
      <c r="Z51" s="39">
        <f t="shared" si="13"/>
        <v>0</v>
      </c>
    </row>
    <row r="52" spans="1:26" ht="24.75" customHeight="1">
      <c r="A52" s="1"/>
      <c r="B52" s="20"/>
      <c r="C52" s="79" t="s">
        <v>71</v>
      </c>
      <c r="D52" s="80">
        <f t="shared" si="9"/>
        <v>1500000</v>
      </c>
      <c r="E52" s="26"/>
      <c r="F52" s="80">
        <f t="shared" si="10"/>
        <v>1500000</v>
      </c>
      <c r="G52" s="80">
        <v>1500000</v>
      </c>
      <c r="H52" s="24"/>
      <c r="I52" s="42"/>
      <c r="J52" s="81" t="e">
        <f t="shared" si="11"/>
        <v>#DIV/0!</v>
      </c>
      <c r="L52" s="57"/>
      <c r="M52" s="57"/>
      <c r="N52" s="57"/>
      <c r="O52" s="57"/>
      <c r="P52" s="57"/>
      <c r="Q52" s="57">
        <v>300000</v>
      </c>
      <c r="R52" s="57"/>
      <c r="S52" s="57"/>
      <c r="T52" s="57"/>
      <c r="U52" s="57">
        <v>600000</v>
      </c>
      <c r="V52" s="57">
        <v>600000</v>
      </c>
      <c r="W52" s="57"/>
      <c r="X52" s="57"/>
      <c r="Y52" s="22">
        <f t="shared" si="12"/>
        <v>1500000</v>
      </c>
      <c r="Z52" s="39">
        <f t="shared" si="13"/>
        <v>0</v>
      </c>
    </row>
    <row r="53" spans="1:26" ht="45" customHeight="1">
      <c r="A53" s="1"/>
      <c r="B53" s="20"/>
      <c r="C53" s="82" t="s">
        <v>72</v>
      </c>
      <c r="D53" s="80">
        <f t="shared" si="9"/>
        <v>3200000</v>
      </c>
      <c r="E53" s="26"/>
      <c r="F53" s="80">
        <f t="shared" si="10"/>
        <v>3200000</v>
      </c>
      <c r="G53" s="83">
        <v>3200000</v>
      </c>
      <c r="H53" s="83">
        <f>1303449</f>
        <v>1303449</v>
      </c>
      <c r="I53" s="52">
        <f>H53/G53*100</f>
        <v>40.73278125</v>
      </c>
      <c r="J53" s="81">
        <f t="shared" si="11"/>
        <v>40.73278125</v>
      </c>
      <c r="L53" s="57"/>
      <c r="M53" s="57"/>
      <c r="N53" s="57">
        <v>1600000</v>
      </c>
      <c r="O53" s="57">
        <v>1600000</v>
      </c>
      <c r="P53" s="57"/>
      <c r="Q53" s="57"/>
      <c r="R53" s="57"/>
      <c r="S53" s="57"/>
      <c r="T53" s="57"/>
      <c r="U53" s="57"/>
      <c r="V53" s="57"/>
      <c r="W53" s="57"/>
      <c r="X53" s="57"/>
      <c r="Y53" s="22">
        <f t="shared" si="12"/>
        <v>3200000</v>
      </c>
      <c r="Z53" s="39">
        <f t="shared" si="13"/>
        <v>0</v>
      </c>
    </row>
    <row r="54" spans="1:26" ht="45" customHeight="1">
      <c r="A54" s="1"/>
      <c r="B54" s="20"/>
      <c r="C54" s="79" t="s">
        <v>73</v>
      </c>
      <c r="D54" s="80">
        <f t="shared" si="9"/>
        <v>147000</v>
      </c>
      <c r="E54" s="26"/>
      <c r="F54" s="80">
        <f t="shared" si="10"/>
        <v>147000</v>
      </c>
      <c r="G54" s="80">
        <v>147000</v>
      </c>
      <c r="H54" s="24"/>
      <c r="I54" s="42"/>
      <c r="J54" s="81" t="e">
        <f t="shared" si="11"/>
        <v>#DIV/0!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>
        <v>147000</v>
      </c>
      <c r="X54" s="57"/>
      <c r="Y54" s="22">
        <f t="shared" si="12"/>
        <v>147000</v>
      </c>
      <c r="Z54" s="39">
        <f t="shared" si="13"/>
        <v>0</v>
      </c>
    </row>
    <row r="55" spans="1:26" ht="45" customHeight="1">
      <c r="A55" s="1"/>
      <c r="B55" s="20"/>
      <c r="C55" s="79" t="s">
        <v>74</v>
      </c>
      <c r="D55" s="80">
        <f t="shared" si="9"/>
        <v>1036000</v>
      </c>
      <c r="E55" s="26"/>
      <c r="F55" s="80">
        <f t="shared" si="10"/>
        <v>1036000</v>
      </c>
      <c r="G55" s="80">
        <v>1036000</v>
      </c>
      <c r="H55" s="24"/>
      <c r="I55" s="42"/>
      <c r="J55" s="81" t="e">
        <f t="shared" si="11"/>
        <v>#DIV/0!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>
        <v>1036000</v>
      </c>
      <c r="X55" s="57"/>
      <c r="Y55" s="22">
        <f t="shared" si="12"/>
        <v>1036000</v>
      </c>
      <c r="Z55" s="39">
        <f t="shared" si="13"/>
        <v>0</v>
      </c>
    </row>
    <row r="56" spans="1:26" ht="45" customHeight="1">
      <c r="A56" s="1"/>
      <c r="B56" s="20"/>
      <c r="C56" s="79" t="s">
        <v>75</v>
      </c>
      <c r="D56" s="80">
        <f t="shared" si="9"/>
        <v>137000</v>
      </c>
      <c r="E56" s="26"/>
      <c r="F56" s="80">
        <f t="shared" si="10"/>
        <v>137000</v>
      </c>
      <c r="G56" s="80">
        <v>137000</v>
      </c>
      <c r="H56" s="24"/>
      <c r="I56" s="42"/>
      <c r="J56" s="81" t="e">
        <f t="shared" si="11"/>
        <v>#DIV/0!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>
        <v>137000</v>
      </c>
      <c r="X56" s="57"/>
      <c r="Y56" s="22">
        <f t="shared" si="12"/>
        <v>137000</v>
      </c>
      <c r="Z56" s="39">
        <f t="shared" si="13"/>
        <v>0</v>
      </c>
    </row>
    <row r="57" spans="1:26" ht="45" customHeight="1">
      <c r="A57" s="1"/>
      <c r="B57" s="20"/>
      <c r="C57" s="79" t="s">
        <v>76</v>
      </c>
      <c r="D57" s="80">
        <f t="shared" si="9"/>
        <v>254000</v>
      </c>
      <c r="E57" s="26"/>
      <c r="F57" s="80">
        <f t="shared" si="10"/>
        <v>254000</v>
      </c>
      <c r="G57" s="80">
        <v>254000</v>
      </c>
      <c r="H57" s="24"/>
      <c r="I57" s="42"/>
      <c r="J57" s="81" t="e">
        <f t="shared" si="11"/>
        <v>#DIV/0!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>
        <v>254000</v>
      </c>
      <c r="X57" s="57"/>
      <c r="Y57" s="22">
        <f t="shared" si="12"/>
        <v>254000</v>
      </c>
      <c r="Z57" s="39">
        <f t="shared" si="13"/>
        <v>0</v>
      </c>
    </row>
    <row r="58" spans="1:26" ht="45" customHeight="1">
      <c r="A58" s="1"/>
      <c r="B58" s="20"/>
      <c r="C58" s="79" t="s">
        <v>77</v>
      </c>
      <c r="D58" s="80">
        <f t="shared" si="9"/>
        <v>400000</v>
      </c>
      <c r="E58" s="26"/>
      <c r="F58" s="80">
        <f t="shared" si="10"/>
        <v>400000</v>
      </c>
      <c r="G58" s="80">
        <v>400000</v>
      </c>
      <c r="H58" s="24"/>
      <c r="I58" s="42"/>
      <c r="J58" s="81" t="e">
        <f t="shared" si="11"/>
        <v>#DIV/0!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>
        <v>400000</v>
      </c>
      <c r="X58" s="57"/>
      <c r="Y58" s="22">
        <f t="shared" si="12"/>
        <v>400000</v>
      </c>
      <c r="Z58" s="39">
        <f t="shared" si="13"/>
        <v>0</v>
      </c>
    </row>
    <row r="59" spans="1:26" ht="45" customHeight="1">
      <c r="A59" s="1"/>
      <c r="B59" s="20"/>
      <c r="C59" s="84" t="s">
        <v>78</v>
      </c>
      <c r="D59" s="80">
        <f t="shared" si="9"/>
        <v>248000</v>
      </c>
      <c r="E59" s="26"/>
      <c r="F59" s="80">
        <f t="shared" si="10"/>
        <v>248000</v>
      </c>
      <c r="G59" s="85">
        <v>248000</v>
      </c>
      <c r="H59" s="24"/>
      <c r="I59" s="42"/>
      <c r="J59" s="81" t="e">
        <f t="shared" si="11"/>
        <v>#DIV/0!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>
        <v>248000</v>
      </c>
      <c r="X59" s="57"/>
      <c r="Y59" s="22">
        <f t="shared" si="12"/>
        <v>248000</v>
      </c>
      <c r="Z59" s="39">
        <f t="shared" si="13"/>
        <v>0</v>
      </c>
    </row>
    <row r="60" spans="1:26" ht="45" customHeight="1">
      <c r="A60" s="1"/>
      <c r="B60" s="20"/>
      <c r="C60" s="79" t="s">
        <v>79</v>
      </c>
      <c r="D60" s="80">
        <f t="shared" si="9"/>
        <v>3300000</v>
      </c>
      <c r="E60" s="26"/>
      <c r="F60" s="80">
        <f t="shared" si="10"/>
        <v>3300000</v>
      </c>
      <c r="G60" s="80">
        <v>3300000</v>
      </c>
      <c r="H60" s="24"/>
      <c r="I60" s="42"/>
      <c r="J60" s="81" t="e">
        <f t="shared" si="11"/>
        <v>#DIV/0!</v>
      </c>
      <c r="L60" s="57"/>
      <c r="M60" s="57"/>
      <c r="N60" s="57"/>
      <c r="O60" s="57"/>
      <c r="P60" s="57"/>
      <c r="Q60" s="57">
        <v>1000000</v>
      </c>
      <c r="R60" s="57"/>
      <c r="S60" s="57"/>
      <c r="T60" s="57">
        <v>2300000</v>
      </c>
      <c r="U60" s="57"/>
      <c r="V60" s="57"/>
      <c r="W60" s="57"/>
      <c r="X60" s="57"/>
      <c r="Y60" s="22">
        <f t="shared" si="12"/>
        <v>3300000</v>
      </c>
      <c r="Z60" s="39">
        <f t="shared" si="13"/>
        <v>0</v>
      </c>
    </row>
    <row r="61" spans="1:26" ht="45" customHeight="1">
      <c r="A61" s="1"/>
      <c r="B61" s="20"/>
      <c r="C61" s="79" t="s">
        <v>80</v>
      </c>
      <c r="D61" s="80">
        <f t="shared" si="9"/>
        <v>12120000</v>
      </c>
      <c r="E61" s="26"/>
      <c r="F61" s="80">
        <f t="shared" si="10"/>
        <v>12120000</v>
      </c>
      <c r="G61" s="80">
        <v>12120000</v>
      </c>
      <c r="H61" s="24"/>
      <c r="I61" s="42"/>
      <c r="J61" s="81" t="e">
        <f t="shared" si="11"/>
        <v>#DIV/0!</v>
      </c>
      <c r="L61" s="57"/>
      <c r="M61" s="57"/>
      <c r="N61" s="57"/>
      <c r="O61" s="57"/>
      <c r="P61" s="57">
        <v>3300000</v>
      </c>
      <c r="Q61" s="57">
        <v>1329200</v>
      </c>
      <c r="R61" s="57">
        <v>2379528.46</v>
      </c>
      <c r="S61" s="57">
        <v>330800</v>
      </c>
      <c r="T61" s="57">
        <v>1991271.54</v>
      </c>
      <c r="U61" s="57"/>
      <c r="V61" s="57">
        <v>2789200</v>
      </c>
      <c r="W61" s="57"/>
      <c r="X61" s="57"/>
      <c r="Y61" s="22">
        <f t="shared" si="12"/>
        <v>12120000</v>
      </c>
      <c r="Z61" s="39">
        <f t="shared" si="13"/>
        <v>0</v>
      </c>
    </row>
    <row r="62" spans="1:26" ht="45" customHeight="1">
      <c r="A62" s="1"/>
      <c r="B62" s="20"/>
      <c r="C62" s="79" t="s">
        <v>81</v>
      </c>
      <c r="D62" s="80">
        <f t="shared" si="9"/>
        <v>18000000</v>
      </c>
      <c r="E62" s="26"/>
      <c r="F62" s="80">
        <f t="shared" si="10"/>
        <v>18000000</v>
      </c>
      <c r="G62" s="80">
        <v>18000000</v>
      </c>
      <c r="H62" s="24"/>
      <c r="I62" s="42"/>
      <c r="J62" s="81">
        <f t="shared" si="11"/>
        <v>0</v>
      </c>
      <c r="L62" s="57"/>
      <c r="M62" s="57"/>
      <c r="N62" s="57"/>
      <c r="O62" s="57">
        <v>5644871.54</v>
      </c>
      <c r="P62" s="57"/>
      <c r="Q62" s="57"/>
      <c r="R62" s="57"/>
      <c r="S62" s="57">
        <v>3355128.46</v>
      </c>
      <c r="T62" s="57"/>
      <c r="U62" s="57"/>
      <c r="V62" s="57">
        <v>3000000</v>
      </c>
      <c r="W62" s="57">
        <v>3000000</v>
      </c>
      <c r="X62" s="57">
        <v>3000000</v>
      </c>
      <c r="Y62" s="22">
        <f t="shared" si="12"/>
        <v>18000000</v>
      </c>
      <c r="Z62" s="39">
        <f t="shared" si="13"/>
        <v>0</v>
      </c>
    </row>
    <row r="63" spans="1:26" ht="45" customHeight="1">
      <c r="A63" s="1"/>
      <c r="B63" s="20"/>
      <c r="C63" s="79" t="s">
        <v>82</v>
      </c>
      <c r="D63" s="80">
        <f t="shared" si="9"/>
        <v>8000000</v>
      </c>
      <c r="E63" s="26"/>
      <c r="F63" s="80">
        <f t="shared" si="10"/>
        <v>8000000</v>
      </c>
      <c r="G63" s="80">
        <v>8000000</v>
      </c>
      <c r="H63" s="24"/>
      <c r="I63" s="42"/>
      <c r="J63" s="81" t="e">
        <f t="shared" si="11"/>
        <v>#DIV/0!</v>
      </c>
      <c r="L63" s="57"/>
      <c r="M63" s="57"/>
      <c r="N63" s="57"/>
      <c r="O63" s="57"/>
      <c r="P63" s="57"/>
      <c r="Q63" s="57"/>
      <c r="R63" s="57"/>
      <c r="S63" s="57">
        <v>2091666.54</v>
      </c>
      <c r="T63" s="57">
        <v>1908333.46</v>
      </c>
      <c r="U63" s="57"/>
      <c r="V63" s="57"/>
      <c r="W63" s="57">
        <v>2000000</v>
      </c>
      <c r="X63" s="57">
        <v>2000000</v>
      </c>
      <c r="Y63" s="22">
        <f t="shared" si="12"/>
        <v>8000000</v>
      </c>
      <c r="Z63" s="39">
        <f t="shared" si="13"/>
        <v>0</v>
      </c>
    </row>
    <row r="64" spans="1:26" ht="45" customHeight="1">
      <c r="A64" s="1"/>
      <c r="B64" s="20"/>
      <c r="C64" s="79" t="s">
        <v>83</v>
      </c>
      <c r="D64" s="80">
        <f t="shared" si="9"/>
        <v>1000000</v>
      </c>
      <c r="E64" s="26"/>
      <c r="F64" s="80">
        <f t="shared" si="10"/>
        <v>1000000</v>
      </c>
      <c r="G64" s="80">
        <v>1000000</v>
      </c>
      <c r="H64" s="24"/>
      <c r="I64" s="42"/>
      <c r="J64" s="81" t="e">
        <f t="shared" si="11"/>
        <v>#DIV/0!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>
        <v>500000</v>
      </c>
      <c r="W64" s="57"/>
      <c r="X64" s="57">
        <v>500000</v>
      </c>
      <c r="Y64" s="22">
        <f t="shared" si="12"/>
        <v>1000000</v>
      </c>
      <c r="Z64" s="39">
        <f t="shared" si="13"/>
        <v>0</v>
      </c>
    </row>
    <row r="65" spans="1:26" ht="24" customHeight="1">
      <c r="A65" s="1"/>
      <c r="B65" s="20"/>
      <c r="C65" s="84" t="s">
        <v>84</v>
      </c>
      <c r="D65" s="80">
        <f t="shared" si="9"/>
        <v>500000</v>
      </c>
      <c r="E65" s="26"/>
      <c r="F65" s="80">
        <f t="shared" si="10"/>
        <v>500000</v>
      </c>
      <c r="G65" s="85">
        <v>500000</v>
      </c>
      <c r="H65" s="24"/>
      <c r="I65" s="42"/>
      <c r="J65" s="81" t="e">
        <f t="shared" si="11"/>
        <v>#DIV/0!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>
        <v>250000</v>
      </c>
      <c r="X65" s="57">
        <v>250000</v>
      </c>
      <c r="Y65" s="22">
        <f t="shared" si="12"/>
        <v>500000</v>
      </c>
      <c r="Z65" s="39">
        <f t="shared" si="13"/>
        <v>0</v>
      </c>
    </row>
    <row r="66" spans="1:26" ht="24.75" customHeight="1">
      <c r="A66" s="1"/>
      <c r="B66" s="20"/>
      <c r="C66" s="84" t="s">
        <v>85</v>
      </c>
      <c r="D66" s="80">
        <f t="shared" si="9"/>
        <v>4500000</v>
      </c>
      <c r="E66" s="26"/>
      <c r="F66" s="80">
        <f t="shared" si="10"/>
        <v>4500000</v>
      </c>
      <c r="G66" s="85">
        <f>5000000-500000</f>
        <v>4500000</v>
      </c>
      <c r="H66" s="24"/>
      <c r="I66" s="42"/>
      <c r="J66" s="81" t="e">
        <f t="shared" si="11"/>
        <v>#DIV/0!</v>
      </c>
      <c r="L66" s="57"/>
      <c r="M66" s="57"/>
      <c r="N66" s="57"/>
      <c r="O66" s="57"/>
      <c r="P66" s="57"/>
      <c r="Q66" s="57"/>
      <c r="R66" s="57"/>
      <c r="S66" s="57">
        <v>300000</v>
      </c>
      <c r="T66" s="57"/>
      <c r="U66" s="57"/>
      <c r="V66" s="57">
        <v>2100000</v>
      </c>
      <c r="W66" s="57"/>
      <c r="X66" s="57">
        <v>2100000</v>
      </c>
      <c r="Y66" s="22">
        <f t="shared" si="12"/>
        <v>4500000</v>
      </c>
      <c r="Z66" s="39">
        <f t="shared" si="13"/>
        <v>0</v>
      </c>
    </row>
    <row r="67" spans="1:26" ht="18.75">
      <c r="A67" s="28"/>
      <c r="B67" s="17"/>
      <c r="C67" s="29" t="s">
        <v>7</v>
      </c>
      <c r="D67" s="19">
        <f>D9+D34</f>
        <v>204413745</v>
      </c>
      <c r="E67" s="19">
        <f>E9+E34</f>
        <v>68117000</v>
      </c>
      <c r="F67" s="19">
        <f>F9+F34</f>
        <v>136296745</v>
      </c>
      <c r="G67" s="19">
        <f>G9+G34</f>
        <v>136296745</v>
      </c>
      <c r="H67" s="19">
        <f>H9+H34</f>
        <v>7646812.05</v>
      </c>
      <c r="I67" s="40">
        <f>H67/D67*100</f>
        <v>3.7408502300077715</v>
      </c>
      <c r="J67" s="46">
        <f>H67/(M67+N67+O67)*100</f>
        <v>15.443295410476212</v>
      </c>
      <c r="L67" s="51"/>
      <c r="M67" s="57">
        <f>M9+M34</f>
        <v>5500800</v>
      </c>
      <c r="N67" s="57">
        <f>N9+N26+N34</f>
        <v>8644745</v>
      </c>
      <c r="O67" s="57">
        <f aca="true" t="shared" si="14" ref="O67:X67">O9+O26+O34</f>
        <v>35369871.54</v>
      </c>
      <c r="P67" s="57">
        <f t="shared" si="14"/>
        <v>11570000</v>
      </c>
      <c r="Q67" s="57">
        <f t="shared" si="14"/>
        <v>11599200</v>
      </c>
      <c r="R67" s="57">
        <f t="shared" si="14"/>
        <v>11249528.46</v>
      </c>
      <c r="S67" s="57">
        <f t="shared" si="14"/>
        <v>24578795</v>
      </c>
      <c r="T67" s="57">
        <f t="shared" si="14"/>
        <v>23924605</v>
      </c>
      <c r="U67" s="57">
        <f t="shared" si="14"/>
        <v>15139435</v>
      </c>
      <c r="V67" s="57">
        <f t="shared" si="14"/>
        <v>15289200</v>
      </c>
      <c r="W67" s="57">
        <f t="shared" si="14"/>
        <v>20927365</v>
      </c>
      <c r="X67" s="57">
        <f t="shared" si="14"/>
        <v>20620200</v>
      </c>
      <c r="Y67" s="22">
        <f>SUM(M67:X67)</f>
        <v>204413745</v>
      </c>
      <c r="Z67" s="39">
        <f t="shared" si="13"/>
        <v>0</v>
      </c>
    </row>
    <row r="68" spans="1:7" ht="18.75">
      <c r="A68" s="33"/>
      <c r="B68" s="34"/>
      <c r="C68" s="35"/>
      <c r="D68" s="36"/>
      <c r="E68" s="36"/>
      <c r="F68" s="36"/>
      <c r="G68" s="36"/>
    </row>
    <row r="69" spans="1:6" ht="18.75">
      <c r="A69" s="2"/>
      <c r="B69" s="30"/>
      <c r="C69" s="31"/>
      <c r="D69" s="3"/>
      <c r="E69" s="30"/>
      <c r="F69" s="30"/>
    </row>
  </sheetData>
  <sheetProtection/>
  <mergeCells count="28">
    <mergeCell ref="A33:J33"/>
    <mergeCell ref="R6:R7"/>
    <mergeCell ref="W6:W7"/>
    <mergeCell ref="X6:X7"/>
    <mergeCell ref="S6:S7"/>
    <mergeCell ref="T6:T7"/>
    <mergeCell ref="U6:U7"/>
    <mergeCell ref="V6:V7"/>
    <mergeCell ref="L6:L7"/>
    <mergeCell ref="M6:M7"/>
    <mergeCell ref="N6:N7"/>
    <mergeCell ref="Q6:Q7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2017-03-02T14:51:40Z</dcterms:modified>
  <cp:category/>
  <cp:version/>
  <cp:contentType/>
  <cp:contentStatus/>
</cp:coreProperties>
</file>